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Website\"/>
    </mc:Choice>
  </mc:AlternateContent>
  <bookViews>
    <workbookView xWindow="0" yWindow="0" windowWidth="18120" windowHeight="4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Sheet1!$B$4:$N$12</definedName>
  </definedNames>
  <calcPr calcId="171027"/>
</workbook>
</file>

<file path=xl/calcChain.xml><?xml version="1.0" encoding="utf-8"?>
<calcChain xmlns="http://schemas.openxmlformats.org/spreadsheetml/2006/main">
  <c r="G8" i="1" l="1"/>
  <c r="T9" i="1" l="1"/>
  <c r="F9" i="1" s="1"/>
  <c r="U9" i="1"/>
  <c r="U7" i="1"/>
  <c r="G7" i="1" s="1"/>
  <c r="T7" i="1"/>
  <c r="F7" i="1" s="1"/>
  <c r="C9" i="1" l="1"/>
  <c r="G9" i="1"/>
  <c r="C7" i="1"/>
  <c r="N8" i="1"/>
  <c r="F10" i="1"/>
  <c r="G14" i="1"/>
  <c r="G15" i="1"/>
  <c r="G10" i="1" l="1"/>
  <c r="G11" i="1" s="1"/>
  <c r="G12" i="1" l="1"/>
</calcChain>
</file>

<file path=xl/sharedStrings.xml><?xml version="1.0" encoding="utf-8"?>
<sst xmlns="http://schemas.openxmlformats.org/spreadsheetml/2006/main" count="38" uniqueCount="32">
  <si>
    <t>Ttol</t>
  </si>
  <si>
    <t>Dist</t>
  </si>
  <si>
    <t>Vect/Jt</t>
  </si>
  <si>
    <t>MMC</t>
  </si>
  <si>
    <t>Tst</t>
  </si>
  <si>
    <t>Gtol at LMC</t>
  </si>
  <si>
    <t>j</t>
  </si>
  <si>
    <t>MMC Clear</t>
  </si>
  <si>
    <t>Hole</t>
  </si>
  <si>
    <t>Pin</t>
  </si>
  <si>
    <t>Joint Calculations</t>
  </si>
  <si>
    <t>Part</t>
  </si>
  <si>
    <t>Comments</t>
  </si>
  <si>
    <t>Sleeve</t>
  </si>
  <si>
    <t>Sleeve/Cap</t>
  </si>
  <si>
    <t>Cap</t>
  </si>
  <si>
    <t>Stack Description: Sleeve to Cap Edge Distance</t>
  </si>
  <si>
    <t>Max:</t>
  </si>
  <si>
    <t>Min</t>
  </si>
  <si>
    <t>Total:</t>
  </si>
  <si>
    <t>LMC</t>
  </si>
  <si>
    <t>Modifier</t>
  </si>
  <si>
    <t>Gtol</t>
  </si>
  <si>
    <t>Mean</t>
  </si>
  <si>
    <t>Plus/minus</t>
  </si>
  <si>
    <t>Boundary Calculations</t>
  </si>
  <si>
    <t>Boundaries</t>
  </si>
  <si>
    <t>Enter Values</t>
  </si>
  <si>
    <t>Formula Data values ( DO NOT CHANGE)</t>
  </si>
  <si>
    <t>M</t>
  </si>
  <si>
    <t>L</t>
  </si>
  <si>
    <t>RFS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</si>
</sst>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6FDB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B1BF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/>
    </xf>
    <xf numFmtId="0" fontId="4" fillId="6" borderId="28" xfId="1" applyFont="1" applyFill="1" applyBorder="1" applyAlignment="1">
      <alignment horizontal="center" vertical="center"/>
    </xf>
    <xf numFmtId="0" fontId="4" fillId="7" borderId="2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8" borderId="35" xfId="0" applyFill="1" applyBorder="1"/>
    <xf numFmtId="0" fontId="4" fillId="8" borderId="11" xfId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/>
    </xf>
    <xf numFmtId="0" fontId="4" fillId="8" borderId="22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8" borderId="23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center" vertical="center"/>
    </xf>
    <xf numFmtId="0" fontId="4" fillId="8" borderId="10" xfId="1" applyFont="1" applyFill="1" applyBorder="1" applyAlignment="1">
      <alignment horizontal="center" vertical="center"/>
    </xf>
    <xf numFmtId="0" fontId="4" fillId="8" borderId="24" xfId="1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0" fillId="0" borderId="0" xfId="0" applyBorder="1" applyProtection="1">
      <protection hidden="1"/>
    </xf>
    <xf numFmtId="0" fontId="4" fillId="9" borderId="42" xfId="1" applyFont="1" applyFill="1" applyBorder="1" applyAlignment="1">
      <alignment horizontal="center" vertical="center"/>
    </xf>
    <xf numFmtId="0" fontId="4" fillId="9" borderId="43" xfId="1" applyFont="1" applyFill="1" applyBorder="1" applyAlignment="1">
      <alignment horizontal="center" vertical="center" wrapText="1"/>
    </xf>
    <xf numFmtId="0" fontId="4" fillId="9" borderId="43" xfId="1" applyFont="1" applyFill="1" applyBorder="1" applyAlignment="1">
      <alignment horizontal="center" vertical="center"/>
    </xf>
    <xf numFmtId="0" fontId="4" fillId="9" borderId="44" xfId="1" applyFont="1" applyFill="1" applyBorder="1" applyAlignment="1">
      <alignment horizontal="center" vertical="center"/>
    </xf>
    <xf numFmtId="0" fontId="0" fillId="0" borderId="48" xfId="0" applyBorder="1" applyProtection="1">
      <protection hidden="1"/>
    </xf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0" xfId="0" applyBorder="1"/>
    <xf numFmtId="0" fontId="0" fillId="8" borderId="52" xfId="0" applyFill="1" applyBorder="1"/>
    <xf numFmtId="0" fontId="4" fillId="8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4" fillId="4" borderId="28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6" borderId="36" xfId="1" applyFont="1" applyFill="1" applyBorder="1" applyAlignment="1">
      <alignment horizontal="center" vertical="center" wrapText="1"/>
    </xf>
    <xf numFmtId="0" fontId="4" fillId="6" borderId="2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BCE292"/>
      <color rgb="FFFFCDCD"/>
      <color rgb="FFF6FDB5"/>
      <color rgb="FFB1BFFD"/>
      <color rgb="FFF3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4"/>
  <sheetViews>
    <sheetView tabSelected="1" topLeftCell="A11" workbookViewId="0">
      <selection activeCell="J13" sqref="J13"/>
    </sheetView>
  </sheetViews>
  <sheetFormatPr defaultRowHeight="14.5" outlineLevelCol="1" x14ac:dyDescent="0.35"/>
  <cols>
    <col min="2" max="2" width="12.36328125" customWidth="1"/>
    <col min="3" max="3" width="27.6328125" customWidth="1"/>
    <col min="4" max="4" width="6" customWidth="1"/>
    <col min="5" max="5" width="3.453125" customWidth="1"/>
    <col min="6" max="6" width="8.90625" customWidth="1"/>
    <col min="7" max="7" width="9.90625" customWidth="1"/>
    <col min="8" max="14" width="7.6328125" customWidth="1" outlineLevel="1"/>
    <col min="15" max="15" width="2.54296875" customWidth="1"/>
    <col min="16" max="20" width="9.08984375" customWidth="1" outlineLevel="1"/>
    <col min="21" max="21" width="11" customWidth="1" outlineLevel="1"/>
    <col min="23" max="24" width="9.08984375" customWidth="1"/>
    <col min="26" max="26" width="19.08984375" customWidth="1"/>
  </cols>
  <sheetData>
    <row r="3" spans="2:26" ht="15" thickBot="1" x14ac:dyDescent="0.4"/>
    <row r="4" spans="2:26" ht="24" customHeight="1" thickBot="1" x14ac:dyDescent="0.4">
      <c r="B4" s="85" t="s">
        <v>16</v>
      </c>
      <c r="C4" s="86"/>
      <c r="D4" s="86"/>
      <c r="E4" s="86"/>
      <c r="F4" s="86"/>
      <c r="G4" s="87"/>
      <c r="H4" s="81" t="s">
        <v>10</v>
      </c>
      <c r="I4" s="82"/>
      <c r="J4" s="82"/>
      <c r="K4" s="82"/>
      <c r="L4" s="82"/>
      <c r="M4" s="82"/>
      <c r="N4" s="82"/>
      <c r="O4" s="54"/>
      <c r="P4" s="70" t="s">
        <v>25</v>
      </c>
      <c r="Q4" s="71"/>
      <c r="R4" s="71"/>
      <c r="S4" s="71"/>
      <c r="T4" s="71"/>
      <c r="U4" s="72"/>
      <c r="V4" s="1"/>
      <c r="X4" s="78" t="s">
        <v>28</v>
      </c>
      <c r="Y4" s="79"/>
      <c r="Z4" s="80"/>
    </row>
    <row r="5" spans="2:26" ht="24" customHeight="1" thickBot="1" x14ac:dyDescent="0.4">
      <c r="B5" s="88"/>
      <c r="C5" s="89"/>
      <c r="D5" s="89"/>
      <c r="E5" s="89"/>
      <c r="F5" s="89"/>
      <c r="G5" s="90"/>
      <c r="H5" s="95" t="s">
        <v>8</v>
      </c>
      <c r="I5" s="96"/>
      <c r="J5" s="97"/>
      <c r="K5" s="98" t="s">
        <v>9</v>
      </c>
      <c r="L5" s="96"/>
      <c r="M5" s="97"/>
      <c r="N5" s="83" t="s">
        <v>7</v>
      </c>
      <c r="O5" s="55"/>
      <c r="P5" s="75" t="s">
        <v>27</v>
      </c>
      <c r="Q5" s="76"/>
      <c r="R5" s="76"/>
      <c r="S5" s="77"/>
      <c r="T5" s="73" t="s">
        <v>26</v>
      </c>
      <c r="U5" s="74"/>
      <c r="V5" s="1"/>
      <c r="X5" s="58" t="s">
        <v>29</v>
      </c>
      <c r="Y5" s="53"/>
      <c r="Z5" s="59"/>
    </row>
    <row r="6" spans="2:26" ht="33" customHeight="1" thickBot="1" x14ac:dyDescent="0.4">
      <c r="B6" s="3" t="s">
        <v>11</v>
      </c>
      <c r="C6" s="4" t="s">
        <v>12</v>
      </c>
      <c r="D6" s="93" t="s">
        <v>2</v>
      </c>
      <c r="E6" s="94"/>
      <c r="F6" s="3" t="s">
        <v>1</v>
      </c>
      <c r="G6" s="3" t="s">
        <v>0</v>
      </c>
      <c r="H6" s="5" t="s">
        <v>3</v>
      </c>
      <c r="I6" s="3" t="s">
        <v>4</v>
      </c>
      <c r="J6" s="6" t="s">
        <v>5</v>
      </c>
      <c r="K6" s="7" t="s">
        <v>3</v>
      </c>
      <c r="L6" s="8" t="s">
        <v>4</v>
      </c>
      <c r="M6" s="9" t="s">
        <v>5</v>
      </c>
      <c r="N6" s="84"/>
      <c r="O6" s="55"/>
      <c r="P6" s="34" t="s">
        <v>3</v>
      </c>
      <c r="Q6" s="34" t="s">
        <v>20</v>
      </c>
      <c r="R6" s="34" t="s">
        <v>22</v>
      </c>
      <c r="S6" s="34" t="s">
        <v>21</v>
      </c>
      <c r="T6" s="35" t="s">
        <v>23</v>
      </c>
      <c r="U6" s="35" t="s">
        <v>24</v>
      </c>
      <c r="V6" s="1"/>
      <c r="X6" s="58" t="s">
        <v>30</v>
      </c>
      <c r="Y6" s="53"/>
      <c r="Z6" s="59"/>
    </row>
    <row r="7" spans="2:26" ht="24" customHeight="1" x14ac:dyDescent="0.35">
      <c r="B7" s="10" t="s">
        <v>13</v>
      </c>
      <c r="C7" s="11" t="str">
        <f>CONCATENATE("MMB/LMB  ", ABS(T7), " ± ",ROUND(U7,6))</f>
        <v>MMB/LMB  80.4 ± 0.35</v>
      </c>
      <c r="D7" s="12">
        <v>1</v>
      </c>
      <c r="E7" s="13"/>
      <c r="F7" s="14">
        <f>T7/2</f>
        <v>40.200000000000003</v>
      </c>
      <c r="G7" s="15">
        <f>U7</f>
        <v>0.35000000000000142</v>
      </c>
      <c r="H7" s="37"/>
      <c r="I7" s="38"/>
      <c r="J7" s="39"/>
      <c r="K7" s="37"/>
      <c r="L7" s="38"/>
      <c r="M7" s="39"/>
      <c r="N7" s="40"/>
      <c r="O7" s="56"/>
      <c r="P7" s="50">
        <v>80.3</v>
      </c>
      <c r="Q7" s="51">
        <v>80.5</v>
      </c>
      <c r="R7" s="51">
        <v>0.25</v>
      </c>
      <c r="S7" s="51" t="s">
        <v>31</v>
      </c>
      <c r="T7" s="51">
        <f>IF(S7="rfs",SUM(P7+Q7)/2,IF(S7="m",Q7,IF(S7="l",P7)))</f>
        <v>80.400000000000006</v>
      </c>
      <c r="U7" s="52">
        <f>IF(S7="rfs",ABS((P7-Q7)/2)+R7,IF(S7="m",ABS(P7-Q7)+R7,IF(S7="l",ABS(P7-Q7)+R7)))</f>
        <v>0.35000000000000142</v>
      </c>
      <c r="V7" s="1"/>
      <c r="X7" s="60" t="s">
        <v>31</v>
      </c>
      <c r="Y7" s="61"/>
      <c r="Z7" s="62"/>
    </row>
    <row r="8" spans="2:26" ht="24" customHeight="1" x14ac:dyDescent="0.35">
      <c r="B8" s="16" t="s">
        <v>14</v>
      </c>
      <c r="C8" s="17"/>
      <c r="D8" s="18">
        <v>2</v>
      </c>
      <c r="E8" s="19" t="s">
        <v>6</v>
      </c>
      <c r="F8" s="20">
        <v>0</v>
      </c>
      <c r="G8" s="16">
        <f>SUM(I8+J8+L8+M8+N8)</f>
        <v>0.50000000000000144</v>
      </c>
      <c r="H8" s="41">
        <v>29.6</v>
      </c>
      <c r="I8" s="42">
        <v>0.2</v>
      </c>
      <c r="J8" s="43">
        <v>0</v>
      </c>
      <c r="K8" s="41">
        <v>29.5</v>
      </c>
      <c r="L8" s="42">
        <v>0.2</v>
      </c>
      <c r="M8" s="43">
        <v>0</v>
      </c>
      <c r="N8" s="44">
        <f>H8-K8</f>
        <v>0.10000000000000142</v>
      </c>
      <c r="O8" s="56"/>
      <c r="P8" s="64"/>
      <c r="Q8" s="36"/>
      <c r="R8" s="36"/>
      <c r="S8" s="36"/>
      <c r="T8" s="51"/>
      <c r="U8" s="52"/>
      <c r="V8" s="1"/>
      <c r="X8" s="53"/>
      <c r="Y8" s="53"/>
      <c r="Z8" s="53"/>
    </row>
    <row r="9" spans="2:26" ht="24" customHeight="1" thickBot="1" x14ac:dyDescent="0.4">
      <c r="B9" s="21" t="s">
        <v>15</v>
      </c>
      <c r="C9" s="22" t="str">
        <f>CONCATENATE("MMB/LMB  ", ABS(T9), " ± ",ROUND(U9,6))</f>
        <v>MMB/LMB  66.4 ± 0.45</v>
      </c>
      <c r="D9" s="23">
        <v>3</v>
      </c>
      <c r="E9" s="24"/>
      <c r="F9" s="25">
        <f>T9/2</f>
        <v>-33.200000000000003</v>
      </c>
      <c r="G9" s="21">
        <f>U9</f>
        <v>0.44999999999998863</v>
      </c>
      <c r="H9" s="45"/>
      <c r="I9" s="46"/>
      <c r="J9" s="47"/>
      <c r="K9" s="45"/>
      <c r="L9" s="46"/>
      <c r="M9" s="47"/>
      <c r="N9" s="48"/>
      <c r="O9" s="57"/>
      <c r="P9" s="65">
        <v>-66.599999999999994</v>
      </c>
      <c r="Q9" s="49">
        <v>-66.400000000000006</v>
      </c>
      <c r="R9" s="49">
        <v>0.25</v>
      </c>
      <c r="S9" s="49" t="s">
        <v>29</v>
      </c>
      <c r="T9" s="68">
        <f t="shared" ref="T9" si="0">IF(S9="rfs",SUM(P9+Q9)/2,IF(S9="m",Q9,IF(S9="l",P9)))</f>
        <v>-66.400000000000006</v>
      </c>
      <c r="U9" s="69">
        <f t="shared" ref="U9" si="1">IF(S9="rfs",ABS((P9-Q9)/2)+R9,IF(S9="m",ABS(P9-Q9)+R9,IF(S9="l",ABS(P9-Q9)+R9)))</f>
        <v>0.44999999999998863</v>
      </c>
      <c r="V9" s="1"/>
      <c r="X9" s="63"/>
      <c r="Y9" s="63"/>
      <c r="Z9" s="63"/>
    </row>
    <row r="10" spans="2:26" ht="24" customHeight="1" thickBot="1" x14ac:dyDescent="0.4">
      <c r="B10" s="26"/>
      <c r="C10" s="27"/>
      <c r="D10" s="91" t="s">
        <v>19</v>
      </c>
      <c r="E10" s="92"/>
      <c r="F10" s="28">
        <f>SUM(F7:F9)</f>
        <v>7</v>
      </c>
      <c r="G10" s="28">
        <f>SUM(G7:G9)</f>
        <v>1.2999999999999914</v>
      </c>
      <c r="H10" s="26"/>
      <c r="I10" s="26"/>
      <c r="J10" s="26"/>
      <c r="K10" s="26"/>
      <c r="L10" s="26"/>
      <c r="M10" s="26"/>
      <c r="N10" s="26"/>
      <c r="O10" s="26"/>
      <c r="P10" s="66"/>
      <c r="Q10" s="66"/>
      <c r="R10" s="66"/>
      <c r="S10" s="66"/>
      <c r="T10" s="66"/>
      <c r="U10" s="1"/>
      <c r="V10" s="1"/>
    </row>
    <row r="11" spans="2:26" ht="24" customHeight="1" thickBot="1" x14ac:dyDescent="0.4">
      <c r="B11" s="26"/>
      <c r="C11" s="26"/>
      <c r="D11" s="27"/>
      <c r="E11" s="29"/>
      <c r="F11" s="30" t="s">
        <v>17</v>
      </c>
      <c r="G11" s="31">
        <f>F10+(G10/2)</f>
        <v>7.6499999999999959</v>
      </c>
      <c r="H11" s="26"/>
      <c r="I11" s="26"/>
      <c r="J11" s="26"/>
      <c r="K11" s="26"/>
      <c r="L11" s="26"/>
      <c r="M11" s="26"/>
      <c r="N11" s="26"/>
      <c r="O11" s="26"/>
      <c r="P11" s="67"/>
      <c r="Q11" s="67"/>
      <c r="R11" s="67"/>
      <c r="S11" s="67"/>
      <c r="T11" s="67"/>
      <c r="U11" s="1"/>
      <c r="V11" s="1"/>
    </row>
    <row r="12" spans="2:26" ht="24" customHeight="1" thickBot="1" x14ac:dyDescent="0.4">
      <c r="B12" s="26"/>
      <c r="C12" s="26"/>
      <c r="D12" s="26"/>
      <c r="E12" s="26"/>
      <c r="F12" s="32" t="s">
        <v>18</v>
      </c>
      <c r="G12" s="33">
        <f>F10-(G10/2)</f>
        <v>6.3500000000000041</v>
      </c>
      <c r="H12" s="26"/>
      <c r="I12" s="26"/>
      <c r="J12" s="26"/>
      <c r="K12" s="26"/>
      <c r="L12" s="26"/>
      <c r="M12" s="26"/>
      <c r="N12" s="26"/>
      <c r="O12" s="26"/>
      <c r="P12" s="1"/>
      <c r="Q12" s="1"/>
      <c r="R12" s="1"/>
    </row>
    <row r="13" spans="2:26" ht="24" customHeight="1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</row>
    <row r="14" spans="2:26" x14ac:dyDescent="0.35">
      <c r="B14" s="1"/>
      <c r="C14" s="1"/>
      <c r="D14" s="1"/>
      <c r="E14" s="1"/>
      <c r="F14" s="1"/>
      <c r="G14" s="1" t="str">
        <f t="shared" ref="G14:G15" si="2">IF(E14="j",SUM(I14+J14+K14+M14)," ")</f>
        <v xml:space="preserve"> 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26" x14ac:dyDescent="0.35">
      <c r="B15" s="1"/>
      <c r="C15" s="1"/>
      <c r="D15" s="1"/>
      <c r="E15" s="1"/>
      <c r="F15" s="1"/>
      <c r="G15" s="1" t="str">
        <f t="shared" si="2"/>
        <v xml:space="preserve"> 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26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11">
    <mergeCell ref="B4:G5"/>
    <mergeCell ref="D10:E10"/>
    <mergeCell ref="D6:E6"/>
    <mergeCell ref="H5:J5"/>
    <mergeCell ref="K5:M5"/>
    <mergeCell ref="P4:U4"/>
    <mergeCell ref="T5:U5"/>
    <mergeCell ref="P5:S5"/>
    <mergeCell ref="X4:Z4"/>
    <mergeCell ref="H4:N4"/>
    <mergeCell ref="N5:N6"/>
  </mergeCells>
  <dataValidations count="1">
    <dataValidation type="list" allowBlank="1" showInputMessage="1" showErrorMessage="1" sqref="S7 S9">
      <formula1>$X$5:$X$7</formula1>
    </dataValidation>
  </dataValidations>
  <pageMargins left="0.7" right="0.7" top="0.75" bottom="0.75" header="0.3" footer="0.3"/>
  <pageSetup fitToWidth="0" fitToHeight="0" orientation="landscape" r:id="rId1"/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Neumann</dc:creator>
  <cp:lastModifiedBy>Owner</cp:lastModifiedBy>
  <cp:lastPrinted>2011-06-10T02:59:02Z</cp:lastPrinted>
  <dcterms:created xsi:type="dcterms:W3CDTF">2011-06-09T21:40:32Z</dcterms:created>
  <dcterms:modified xsi:type="dcterms:W3CDTF">2018-02-12T21:35:58Z</dcterms:modified>
</cp:coreProperties>
</file>